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النموذج" sheetId="1" state="visible" r:id="rId1"/>
    <sheet name="مرجع (القيم المنشورة)" sheetId="2" state="visible" r:id="rId2"/>
    <sheet name="ملاحظات ومصادر"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i val="1"/>
      <color rgb="005A6B82"/>
    </font>
    <font>
      <b val="1"/>
      <color rgb="000A1628"/>
      <sz val="15"/>
    </font>
    <font>
      <color rgb="005A6B82"/>
      <sz val="10"/>
    </font>
    <font>
      <b val="1"/>
      <color rgb="00FFFFFF"/>
    </font>
    <font>
      <color rgb="0033415C"/>
    </font>
    <font>
      <b val="1"/>
      <color rgb="000A1628"/>
    </font>
    <font>
      <b val="1"/>
    </font>
    <font>
      <b val="1"/>
      <color rgb="0033415C"/>
    </font>
    <font>
      <color rgb="005A6B82"/>
    </font>
    <font>
      <b val="1"/>
      <color rgb="00F04E23"/>
    </font>
    <font>
      <i val="1"/>
      <color rgb="005A6B82"/>
      <sz val="10"/>
    </font>
    <font>
      <b val="1"/>
      <color rgb="000A1628"/>
      <sz val="13"/>
    </font>
    <font>
      <color rgb="0033415C"/>
      <sz val="10"/>
    </font>
    <font>
      <color rgb="001A73E8"/>
      <sz val="10"/>
    </font>
  </fonts>
  <fills count="5">
    <fill>
      <patternFill/>
    </fill>
    <fill>
      <patternFill patternType="gray125"/>
    </fill>
    <fill>
      <patternFill patternType="solid">
        <fgColor rgb="000A1628"/>
      </patternFill>
    </fill>
    <fill>
      <patternFill patternType="solid">
        <fgColor rgb="00FFF6CC"/>
      </patternFill>
    </fill>
    <fill>
      <patternFill patternType="solid">
        <fgColor rgb="00EDF1F7"/>
      </patternFill>
    </fill>
  </fills>
  <borders count="1">
    <border>
      <left/>
      <right/>
      <top/>
      <bottom/>
      <diagonal/>
    </border>
  </borders>
  <cellStyleXfs count="1">
    <xf numFmtId="0" fontId="0" fillId="0" borderId="0"/>
  </cellStyleXfs>
  <cellXfs count="24">
    <xf numFmtId="0" fontId="0"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horizontal="left" indent="1"/>
    </xf>
    <xf numFmtId="0" fontId="5" fillId="0" borderId="0" pivotButton="0" quotePrefix="0" xfId="0"/>
    <xf numFmtId="0" fontId="6" fillId="3" borderId="0" pivotButton="0" quotePrefix="0" xfId="0"/>
    <xf numFmtId="3" fontId="6" fillId="0" borderId="0" pivotButton="0" quotePrefix="0" xfId="0"/>
    <xf numFmtId="1" fontId="6" fillId="0" borderId="0" pivotButton="0" quotePrefix="0" xfId="0"/>
    <xf numFmtId="0" fontId="7" fillId="4" borderId="0" applyAlignment="1" pivotButton="0" quotePrefix="0" xfId="0">
      <alignment horizontal="right"/>
    </xf>
    <xf numFmtId="0" fontId="8" fillId="0" borderId="0" pivotButton="0" quotePrefix="0" xfId="0"/>
    <xf numFmtId="0" fontId="9" fillId="0" borderId="0" pivotButton="0" quotePrefix="0" xfId="0"/>
    <xf numFmtId="3" fontId="0" fillId="0" borderId="0" pivotButton="0" quotePrefix="0" xfId="0"/>
    <xf numFmtId="3" fontId="10" fillId="0" borderId="0" pivotButton="0" quotePrefix="0" xfId="0"/>
    <xf numFmtId="164" fontId="0" fillId="0" borderId="0" pivotButton="0" quotePrefix="0" xfId="0"/>
    <xf numFmtId="164" fontId="10" fillId="0" borderId="0" pivotButton="0" quotePrefix="0" xfId="0"/>
    <xf numFmtId="9" fontId="0" fillId="0" borderId="0" pivotButton="0" quotePrefix="0" xfId="0"/>
    <xf numFmtId="9" fontId="10" fillId="0" borderId="0" pivotButton="0" quotePrefix="0" xfId="0"/>
    <xf numFmtId="0" fontId="11" fillId="0" borderId="0" pivotButton="0" quotePrefix="0" xfId="0"/>
    <xf numFmtId="0" fontId="1" fillId="0" borderId="0" pivotButton="0" quotePrefix="0" xfId="0"/>
    <xf numFmtId="0" fontId="12" fillId="0" borderId="0" applyAlignment="1" pivotButton="0" quotePrefix="0" xfId="0">
      <alignment vertical="top" wrapText="1"/>
    </xf>
    <xf numFmtId="0" fontId="13" fillId="0" borderId="0" applyAlignment="1" pivotButton="0" quotePrefix="0" xfId="0">
      <alignment vertical="top" wrapText="1"/>
    </xf>
    <xf numFmtId="0" fontId="0" fillId="0" borderId="0" applyAlignment="1" pivotButton="0" quotePrefix="0" xfId="0">
      <alignment vertical="top" wrapText="1"/>
    </xf>
    <xf numFmtId="0" fontId="7" fillId="0" borderId="0" applyAlignment="1" pivotButton="0" quotePrefix="0" xfId="0">
      <alignment vertical="top" wrapText="1"/>
    </xf>
    <xf numFmtId="0" fontId="1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46" customWidth="1" min="1" max="1"/>
    <col width="16" customWidth="1" min="2" max="2"/>
    <col width="16" customWidth="1" min="3" max="3"/>
    <col width="16" customWidth="1" min="4" max="4"/>
    <col width="16" customWidth="1" min="5" max="5"/>
  </cols>
  <sheetData>
    <row r="1">
      <c r="A1" s="1" t="inlineStr">
        <is>
          <t>PeakPadel — نموذج العائد على الاستثمار لملعب البادل</t>
        </is>
      </c>
    </row>
    <row r="2">
      <c r="A2" s="2" t="inlineStr">
        <is>
          <t>نموذج تخطيط مُصدَّر من حاسبة العائد المجانية على padelcourtmaster.com.</t>
        </is>
      </c>
    </row>
    <row r="4">
      <c r="A4" s="3" t="inlineStr">
        <is>
          <t>المدخلات</t>
        </is>
      </c>
    </row>
    <row r="5">
      <c r="A5" s="4" t="inlineStr">
        <is>
          <t>عدد الملاعب</t>
        </is>
      </c>
      <c r="B5" s="5" t="n">
        <v>4</v>
      </c>
    </row>
    <row r="6">
      <c r="A6" s="4" t="inlineStr">
        <is>
          <t>نوع الملعب</t>
        </is>
      </c>
      <c r="B6" s="5" t="inlineStr">
        <is>
          <t>خارجي</t>
        </is>
      </c>
    </row>
    <row r="7">
      <c r="A7" s="4" t="inlineStr">
        <is>
          <t>نسبة الإشغال (% من يوم 12 ساعة)</t>
        </is>
      </c>
      <c r="B7" s="5" t="n">
        <v>40</v>
      </c>
    </row>
    <row r="8">
      <c r="A8" s="4" t="inlineStr">
        <is>
          <t>السوق</t>
        </is>
      </c>
      <c r="B8" s="5" t="inlineStr">
        <is>
          <t>أوروبا (EUR)</t>
        </is>
      </c>
    </row>
    <row r="9">
      <c r="A9" s="4" t="inlineStr">
        <is>
          <t>الإدارة</t>
        </is>
      </c>
      <c r="B9" s="5" t="inlineStr">
        <is>
          <t>إدارة ذاتية</t>
        </is>
      </c>
    </row>
    <row r="11">
      <c r="A11" s="3" t="inlineStr">
        <is>
          <t>المعاملات (من النطاقات المنشورة)</t>
        </is>
      </c>
    </row>
    <row r="12">
      <c r="A12" s="4" t="inlineStr">
        <is>
          <t>رأس المال لكل ملعب — الأدنى</t>
        </is>
      </c>
      <c r="B12" s="6">
        <f>VLOOKUP(B8&amp;"|"&amp;B6,'مرجع (القيم المنشورة)'!$A$2:$K$4,4,FALSE)</f>
        <v/>
      </c>
    </row>
    <row r="13">
      <c r="A13" s="4" t="inlineStr">
        <is>
          <t>رأس المال لكل ملعب — الأعلى</t>
        </is>
      </c>
      <c r="B13" s="6">
        <f>VLOOKUP(B8&amp;"|"&amp;B6,'مرجع (القيم المنشورة)'!$A$2:$K$4,5,FALSE)</f>
        <v/>
      </c>
    </row>
    <row r="14">
      <c r="A14" s="4" t="inlineStr">
        <is>
          <t>سعر الملعب للساعة — الأدنى</t>
        </is>
      </c>
      <c r="B14" s="6">
        <f>VLOOKUP(B8&amp;"|"&amp;B6,'مرجع (القيم المنشورة)'!$A$2:$K$4,6,FALSE)</f>
        <v/>
      </c>
    </row>
    <row r="15">
      <c r="A15" s="4" t="inlineStr">
        <is>
          <t>سعر الملعب للساعة — الأعلى</t>
        </is>
      </c>
      <c r="B15" s="6">
        <f>VLOOKUP(B8&amp;"|"&amp;B6,'مرجع (القيم المنشورة)'!$A$2:$K$4,7,FALSE)</f>
        <v/>
      </c>
    </row>
    <row r="16">
      <c r="A16" s="4" t="inlineStr">
        <is>
          <t>أيام التشغيل في السنة</t>
        </is>
      </c>
      <c r="B16" s="7">
        <f>VLOOKUP(B8&amp;"|"&amp;B6,'مرجع (القيم المنشورة)'!$A$2:$K$4,8,FALSE)</f>
        <v/>
      </c>
    </row>
    <row r="17">
      <c r="A17" s="4" t="inlineStr">
        <is>
          <t>الإيراد المنشور / ملعب / سنة — الأدنى</t>
        </is>
      </c>
      <c r="B17" s="6">
        <f>VLOOKUP(B8&amp;"|"&amp;B6,'مرجع (القيم المنشورة)'!$A$2:$K$4,9,FALSE)</f>
        <v/>
      </c>
    </row>
    <row r="18">
      <c r="A18" s="4" t="inlineStr">
        <is>
          <t>الإيراد المنشور / ملعب / سنة — الأعلى</t>
        </is>
      </c>
      <c r="B18" s="6">
        <f>VLOOKUP(B8&amp;"|"&amp;B6,'مرجع (القيم المنشورة)'!$A$2:$K$4,10,FALSE)</f>
        <v/>
      </c>
    </row>
    <row r="19">
      <c r="A19" s="4" t="inlineStr">
        <is>
          <t>ساعات محجوزة يوميًا</t>
        </is>
      </c>
      <c r="B19" s="7">
        <f>ROUND(B7/100*12,0)</f>
        <v/>
      </c>
    </row>
    <row r="21">
      <c r="A21" s="3" t="inlineStr">
        <is>
          <t>النتائج</t>
        </is>
      </c>
    </row>
    <row r="22">
      <c r="C22" s="8" t="inlineStr">
        <is>
          <t>الأدنى</t>
        </is>
      </c>
      <c r="D22" s="8" t="inlineStr">
        <is>
          <t>الأعلى</t>
        </is>
      </c>
      <c r="E22" s="8" t="inlineStr">
        <is>
          <t>المتوسط</t>
        </is>
      </c>
    </row>
    <row r="23">
      <c r="A23" s="9" t="inlineStr">
        <is>
          <t>إجمالي رأس المال (تقدير تسليم مفتاح)</t>
        </is>
      </c>
      <c r="B23" s="10">
        <f>VLOOKUP(B8&amp;"|"&amp;B6,'مرجع (القيم المنشورة)'!$A$2:$K$4,11,FALSE)</f>
        <v/>
      </c>
      <c r="C23" s="11">
        <f>B12*B5</f>
        <v/>
      </c>
      <c r="D23" s="11">
        <f>B13*B5</f>
        <v/>
      </c>
      <c r="E23" s="12">
        <f>(C23+D23)/2</f>
        <v/>
      </c>
    </row>
    <row r="24">
      <c r="A24" s="9" t="inlineStr">
        <is>
          <t>الإيراد / سنة</t>
        </is>
      </c>
      <c r="B24" s="10">
        <f>VLOOKUP(B8&amp;"|"&amp;B6,'مرجع (القيم المنشورة)'!$A$2:$K$4,11,FALSE)</f>
        <v/>
      </c>
      <c r="C24" s="11">
        <f>IF(B17&gt;0,B17*(B7/50)*B5,B19*B14*B16*B5)</f>
        <v/>
      </c>
      <c r="D24" s="11">
        <f>IF(B18&gt;0,B18*(B7/50)*B5,B19*B15*B16*B5)</f>
        <v/>
      </c>
      <c r="E24" s="12">
        <f>(C24+D24)/2</f>
        <v/>
      </c>
    </row>
    <row r="25">
      <c r="A25" s="9" t="inlineStr">
        <is>
          <t>التكاليف التشغيلية / سنة</t>
        </is>
      </c>
      <c r="B25" s="10">
        <f>VLOOKUP(B8&amp;"|"&amp;B6,'مرجع (القيم المنشورة)'!$A$2:$K$4,11,FALSE)</f>
        <v/>
      </c>
      <c r="C25" s="11">
        <f>C24*IF(B9="نادي بطاقم عمل",0.42,0.40)</f>
        <v/>
      </c>
      <c r="D25" s="11">
        <f>D24*IF(B9="نادي بطاقم عمل",0.42,0.40)</f>
        <v/>
      </c>
      <c r="E25" s="12">
        <f>(C25+D25)/2</f>
        <v/>
      </c>
    </row>
    <row r="26">
      <c r="A26" s="9" t="inlineStr">
        <is>
          <t>الصافي / سنة</t>
        </is>
      </c>
      <c r="B26" s="10">
        <f>VLOOKUP(B8&amp;"|"&amp;B6,'مرجع (القيم المنشورة)'!$A$2:$K$4,11,FALSE)</f>
        <v/>
      </c>
      <c r="C26" s="11">
        <f>C24-C25</f>
        <v/>
      </c>
      <c r="D26" s="11">
        <f>D24-D25</f>
        <v/>
      </c>
      <c r="E26" s="12">
        <f>(C26+D26)/2</f>
        <v/>
      </c>
    </row>
    <row r="27">
      <c r="A27" s="9" t="inlineStr">
        <is>
          <t>الصافي / شهر</t>
        </is>
      </c>
      <c r="B27" s="10">
        <f>VLOOKUP(B8&amp;"|"&amp;B6,'مرجع (القيم المنشورة)'!$A$2:$K$4,11,FALSE)</f>
        <v/>
      </c>
      <c r="E27" s="12">
        <f>E26/12</f>
        <v/>
      </c>
    </row>
    <row r="28">
      <c r="A28" s="9" t="inlineStr">
        <is>
          <t>فترة الاسترداد (سنوات)</t>
        </is>
      </c>
      <c r="B28" s="10">
        <f>VLOOKUP(B8&amp;"|"&amp;B6,'مرجع (القيم المنشورة)'!$A$2:$K$4,11,FALSE)</f>
        <v/>
      </c>
      <c r="C28" s="13">
        <f>IF(D26&gt;0,MAX(2,C23/D26),"n/a")</f>
        <v/>
      </c>
      <c r="D28" s="13">
        <f>IF(C26&gt;0,D23/C26,"n/a")</f>
        <v/>
      </c>
      <c r="E28" s="14">
        <f>IF(E26&gt;0,E23/E26,"n/a")</f>
        <v/>
      </c>
    </row>
    <row r="29">
      <c r="A29" s="9" t="inlineStr">
        <is>
          <t>العائد السنوي</t>
        </is>
      </c>
      <c r="B29" s="10">
        <f>VLOOKUP(B8&amp;"|"&amp;B6,'مرجع (القيم المنشورة)'!$A$2:$K$4,11,FALSE)</f>
        <v/>
      </c>
      <c r="C29" s="15">
        <f>IF(C23&gt;0,C26/C23,"n/a")</f>
        <v/>
      </c>
      <c r="D29" s="15">
        <f>IF(D23&gt;0,D26/D23,"n/a")</f>
        <v/>
      </c>
      <c r="E29" s="16">
        <f>IF(E23&gt;0,E26/E23,"n/a")</f>
        <v/>
      </c>
    </row>
    <row r="30">
      <c r="A30" s="9" t="inlineStr">
        <is>
          <t>المساحة المطلوبة (م²)</t>
        </is>
      </c>
      <c r="B30" s="10">
        <f>VLOOKUP(B8&amp;"|"&amp;B6,'مرجع (القيم المنشورة)'!$A$2:$K$4,11,FALSE)</f>
        <v/>
      </c>
      <c r="E30" s="12">
        <f>B5*IF(B6="داخلي",325,IF(B6="مغطى",320,300))</f>
        <v/>
      </c>
    </row>
    <row r="32">
      <c r="A32" s="17" t="inlineStr">
        <is>
          <t>تُعرض فترة الاسترداد كنطاق: أفضل حالة = رأس مال منخفض مع إيراد مرتفع، وأسوأ حالة = رأس مال مرتفع مع إيراد منخفض، بحد أدنى سنتين كما في الحاسبة.</t>
        </is>
      </c>
    </row>
  </sheetData>
  <dataValidations count="3">
    <dataValidation sqref="B6" showDropDown="0" showInputMessage="0" showErrorMessage="0" allowBlank="0" type="list">
      <formula1>"خارجي,داخلي,مغطى"</formula1>
    </dataValidation>
    <dataValidation sqref="B8" showDropDown="0" showInputMessage="0" showErrorMessage="0" allowBlank="0" type="list">
      <formula1>"أوروبا (EUR)"</formula1>
    </dataValidation>
    <dataValidation sqref="B9" showDropDown="0" showInputMessage="0" showErrorMessage="0" allowBlank="0" type="list">
      <formula1>"إدارة ذاتية,نادي بطاقم عمل"</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6"/>
  <sheetViews>
    <sheetView workbookViewId="0">
      <selection activeCell="A1" sqref="A1"/>
    </sheetView>
  </sheetViews>
  <sheetFormatPr baseColWidth="8" defaultRowHeight="15"/>
  <cols>
    <col width="22" customWidth="1" min="1" max="1"/>
    <col width="22" customWidth="1" min="2" max="2"/>
    <col width="2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s>
  <sheetData>
    <row r="1">
      <c r="A1" t="inlineStr">
        <is>
          <t>key</t>
        </is>
      </c>
      <c r="B1" t="inlineStr">
        <is>
          <t>market</t>
        </is>
      </c>
      <c r="C1" t="inlineStr">
        <is>
          <t>type</t>
        </is>
      </c>
      <c r="D1" t="inlineStr">
        <is>
          <t>capex_low</t>
        </is>
      </c>
      <c r="E1" t="inlineStr">
        <is>
          <t>capex_high</t>
        </is>
      </c>
      <c r="F1" t="inlineStr">
        <is>
          <t>rate_low</t>
        </is>
      </c>
      <c r="G1" t="inlineStr">
        <is>
          <t>rate_high</t>
        </is>
      </c>
      <c r="H1" t="inlineStr">
        <is>
          <t>days</t>
        </is>
      </c>
      <c r="I1" t="inlineStr">
        <is>
          <t>rev_low</t>
        </is>
      </c>
      <c r="J1" t="inlineStr">
        <is>
          <t>rev_high</t>
        </is>
      </c>
      <c r="K1" t="inlineStr">
        <is>
          <t>unit</t>
        </is>
      </c>
    </row>
    <row r="2">
      <c r="A2" t="inlineStr">
        <is>
          <t>أوروبا (EUR)|خارجي</t>
        </is>
      </c>
      <c r="B2" t="inlineStr">
        <is>
          <t>أوروبا (EUR)</t>
        </is>
      </c>
      <c r="C2" t="inlineStr">
        <is>
          <t>خارجي</t>
        </is>
      </c>
      <c r="D2" t="n">
        <v>45000</v>
      </c>
      <c r="E2" t="n">
        <v>70000</v>
      </c>
      <c r="F2" t="n">
        <v>25</v>
      </c>
      <c r="G2" t="n">
        <v>35</v>
      </c>
      <c r="H2" t="n">
        <v>320</v>
      </c>
      <c r="I2" t="n">
        <v>0</v>
      </c>
      <c r="J2" t="n">
        <v>0</v>
      </c>
      <c r="K2" t="inlineStr">
        <is>
          <t>€</t>
        </is>
      </c>
    </row>
    <row r="3">
      <c r="A3" t="inlineStr">
        <is>
          <t>أوروبا (EUR)|داخلي</t>
        </is>
      </c>
      <c r="B3" t="inlineStr">
        <is>
          <t>أوروبا (EUR)</t>
        </is>
      </c>
      <c r="C3" t="inlineStr">
        <is>
          <t>داخلي</t>
        </is>
      </c>
      <c r="D3" t="n">
        <v>53100</v>
      </c>
      <c r="E3" t="n">
        <v>82600</v>
      </c>
      <c r="F3" t="n">
        <v>25</v>
      </c>
      <c r="G3" t="n">
        <v>35</v>
      </c>
      <c r="H3" t="n">
        <v>320</v>
      </c>
      <c r="I3" t="n">
        <v>0</v>
      </c>
      <c r="J3" t="n">
        <v>0</v>
      </c>
      <c r="K3" t="inlineStr">
        <is>
          <t>€</t>
        </is>
      </c>
    </row>
    <row r="4">
      <c r="A4" t="inlineStr">
        <is>
          <t>أوروبا (EUR)|مغطى</t>
        </is>
      </c>
      <c r="B4" t="inlineStr">
        <is>
          <t>أوروبا (EUR)</t>
        </is>
      </c>
      <c r="C4" t="inlineStr">
        <is>
          <t>مغطى</t>
        </is>
      </c>
      <c r="D4" t="n">
        <v>51750</v>
      </c>
      <c r="E4" t="n">
        <v>80500</v>
      </c>
      <c r="F4" t="n">
        <v>25</v>
      </c>
      <c r="G4" t="n">
        <v>35</v>
      </c>
      <c r="H4" t="n">
        <v>320</v>
      </c>
      <c r="I4" t="n">
        <v>0</v>
      </c>
      <c r="J4" t="n">
        <v>0</v>
      </c>
      <c r="K4" t="inlineStr">
        <is>
          <t>€</t>
        </is>
      </c>
    </row>
    <row r="6">
      <c r="A6" s="18" t="inlineStr">
        <is>
          <t>الخلايا الصفراء هي مدخلات؛ وما عداها يُحسب تلقائيًا.</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20" customWidth="1" min="1" max="1"/>
  </cols>
  <sheetData>
    <row r="1">
      <c r="A1" s="19" t="inlineStr">
        <is>
          <t>PeakPadel — نموذج العائد على الاستثمار لملعب البادل</t>
        </is>
      </c>
    </row>
    <row r="2">
      <c r="A2" s="20" t="inlineStr">
        <is>
          <t>الأساس: يوم عمل من 12 ساعة، ونسبة إشغال 40% (سيناريونا المتحفظ)، وأسعار الساعة المحلية، و320 يوم تشغيل سنويًا، وتكاليف تشغيل شاملة تبلغ 40% من الإيرادات في الإدارة الذاتية / 42% في النادي المُدار بفريق عمل — بما يشمل التوظيف، ورسوم منصة الحجز، واحتياطي الصيانة، والإيجار أو التمويل. يشمل العرض باقة الملعب الجاهزة فقط؛ أما شراء الأرض وأعمال البناء المدنية الخاصة بالموقع فهي تكاليف إضافية. الأرقام هي نطاقات وليست عروض أسعار.</t>
        </is>
      </c>
    </row>
    <row r="3">
      <c r="A3" s="21" t="inlineStr"/>
    </row>
    <row r="4">
      <c r="A4" s="20" t="inlineStr">
        <is>
          <t>تُعرض فترة الاسترداد كنطاق: أفضل حالة = رأس مال منخفض مع إيراد مرتفع، وأسوأ حالة = رأس مال مرتفع مع إيراد منخفض، بحد أدنى سنتين كما في الحاسبة.</t>
        </is>
      </c>
    </row>
    <row r="5">
      <c r="A5" s="21" t="inlineStr"/>
    </row>
    <row r="6">
      <c r="A6" s="22" t="inlineStr">
        <is>
          <t>Sources / ملاحظات ومصادر</t>
        </is>
      </c>
    </row>
    <row r="7">
      <c r="A7" s="23" t="inlineStr">
        <is>
          <t>دليل التكلفة: https://padelcourtmaster.com/ar/padel-court-cost-guide.html</t>
        </is>
      </c>
    </row>
    <row r="8">
      <c r="A8" s="23" t="inlineStr">
        <is>
          <t>دليل الاسترداد: https://padelcourtmaster.com/ar/padel-court-roi.html</t>
        </is>
      </c>
    </row>
    <row r="9">
      <c r="A9" s="23" t="inlineStr">
        <is>
          <t>تكاليف التشغيل: https://padelcourtmaster.com/ar/padel-court-operating-costs-guide.html</t>
        </is>
      </c>
    </row>
    <row r="10">
      <c r="A10" s="23" t="inlineStr">
        <is>
          <t>Calculator: https://padelcourtmaster.com/ar/calculator.html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2026-10-24T03:46:10Z</dcterms:created>
  <dcterms:modified xsi:type="dcterms:W3CDTF">2026-10-24T03:46:10Z</dcterms:modified>
</cp:coreProperties>
</file>