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odel" sheetId="1" state="visible" r:id="rId1"/>
    <sheet name="Reference (published values)" sheetId="2" state="visible" r:id="rId2"/>
    <sheet name="Notes &amp; sourc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15">
    <font>
      <name val="Calibri"/>
      <family val="2"/>
      <color theme="1"/>
      <sz val="11"/>
      <scheme val="minor"/>
    </font>
    <font>
      <i val="1"/>
      <color rgb="005A6B82"/>
    </font>
    <font>
      <b val="1"/>
      <color rgb="000A1628"/>
      <sz val="15"/>
    </font>
    <font>
      <color rgb="005A6B82"/>
      <sz val="10"/>
    </font>
    <font>
      <b val="1"/>
      <color rgb="00FFFFFF"/>
    </font>
    <font>
      <color rgb="0033415C"/>
    </font>
    <font>
      <b val="1"/>
      <color rgb="000A1628"/>
    </font>
    <font>
      <b val="1"/>
    </font>
    <font>
      <b val="1"/>
      <color rgb="0033415C"/>
    </font>
    <font>
      <color rgb="005A6B82"/>
    </font>
    <font>
      <b val="1"/>
      <color rgb="00F04E23"/>
    </font>
    <font>
      <i val="1"/>
      <color rgb="005A6B82"/>
      <sz val="10"/>
    </font>
    <font>
      <b val="1"/>
      <color rgb="000A1628"/>
      <sz val="13"/>
    </font>
    <font>
      <color rgb="0033415C"/>
      <sz val="10"/>
    </font>
    <font>
      <color rgb="001A73E8"/>
      <sz val="10"/>
    </font>
  </fonts>
  <fills count="5">
    <fill>
      <patternFill/>
    </fill>
    <fill>
      <patternFill patternType="gray125"/>
    </fill>
    <fill>
      <patternFill patternType="solid">
        <fgColor rgb="000A1628"/>
      </patternFill>
    </fill>
    <fill>
      <patternFill patternType="solid">
        <fgColor rgb="00FFF6CC"/>
      </patternFill>
    </fill>
    <fill>
      <patternFill patternType="solid">
        <fgColor rgb="00EDF1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applyAlignment="1" pivotButton="0" quotePrefix="0" xfId="0">
      <alignment horizontal="left" indent="1"/>
    </xf>
    <xf numFmtId="0" fontId="5" fillId="0" borderId="0" pivotButton="0" quotePrefix="0" xfId="0"/>
    <xf numFmtId="0" fontId="6" fillId="3" borderId="0" pivotButton="0" quotePrefix="0" xfId="0"/>
    <xf numFmtId="3" fontId="6" fillId="0" borderId="0" pivotButton="0" quotePrefix="0" xfId="0"/>
    <xf numFmtId="1" fontId="6" fillId="0" borderId="0" pivotButton="0" quotePrefix="0" xfId="0"/>
    <xf numFmtId="0" fontId="7" fillId="4" borderId="0" applyAlignment="1" pivotButton="0" quotePrefix="0" xfId="0">
      <alignment horizontal="right"/>
    </xf>
    <xf numFmtId="0" fontId="8" fillId="0" borderId="0" pivotButton="0" quotePrefix="0" xfId="0"/>
    <xf numFmtId="0" fontId="9" fillId="0" borderId="0" pivotButton="0" quotePrefix="0" xfId="0"/>
    <xf numFmtId="3" fontId="0" fillId="0" borderId="0" pivotButton="0" quotePrefix="0" xfId="0"/>
    <xf numFmtId="3" fontId="10" fillId="0" borderId="0" pivotButton="0" quotePrefix="0" xfId="0"/>
    <xf numFmtId="164" fontId="0" fillId="0" borderId="0" pivotButton="0" quotePrefix="0" xfId="0"/>
    <xf numFmtId="164" fontId="10" fillId="0" borderId="0" pivotButton="0" quotePrefix="0" xfId="0"/>
    <xf numFmtId="9" fontId="0" fillId="0" borderId="0" pivotButton="0" quotePrefix="0" xfId="0"/>
    <xf numFmtId="9" fontId="10" fillId="0" borderId="0" pivotButton="0" quotePrefix="0" xfId="0"/>
    <xf numFmtId="0" fontId="11" fillId="0" borderId="0" pivotButton="0" quotePrefix="0" xfId="0"/>
    <xf numFmtId="0" fontId="1" fillId="0" borderId="0" pivotButton="0" quotePrefix="0" xfId="0"/>
    <xf numFmtId="0" fontId="12" fillId="0" borderId="0" applyAlignment="1" pivotButton="0" quotePrefix="0" xfId="0">
      <alignment vertical="top" wrapText="1"/>
    </xf>
    <xf numFmtId="0" fontId="13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  <xf numFmtId="0" fontId="14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2"/>
  <sheetViews>
    <sheetView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16" customWidth="1" min="3" max="3"/>
    <col width="16" customWidth="1" min="4" max="4"/>
    <col width="16" customWidth="1" min="5" max="5"/>
  </cols>
  <sheetData>
    <row r="1">
      <c r="A1" s="1" t="inlineStr">
        <is>
          <t>PeakPadel - Padel Court ROI Model</t>
        </is>
      </c>
    </row>
    <row r="2">
      <c r="A2" s="2" t="inlineStr">
        <is>
          <t>Planning model exported from the free ROI calculator at padelcourtmaster.com.</t>
        </is>
      </c>
    </row>
    <row r="4">
      <c r="A4" s="3" t="inlineStr">
        <is>
          <t>INPUTS</t>
        </is>
      </c>
    </row>
    <row r="5">
      <c r="A5" s="4" t="inlineStr">
        <is>
          <t>Number of courts</t>
        </is>
      </c>
      <c r="B5" s="5" t="n">
        <v>4</v>
      </c>
    </row>
    <row r="6">
      <c r="A6" s="4" t="inlineStr">
        <is>
          <t>Court type</t>
        </is>
      </c>
      <c r="B6" s="5" t="inlineStr">
        <is>
          <t>Outdoor</t>
        </is>
      </c>
    </row>
    <row r="7">
      <c r="A7" s="4" t="inlineStr">
        <is>
          <t>Utilisation (% of a 12-hour day)</t>
        </is>
      </c>
      <c r="B7" s="5" t="n">
        <v>40</v>
      </c>
    </row>
    <row r="8">
      <c r="A8" s="4" t="inlineStr">
        <is>
          <t>Market</t>
        </is>
      </c>
      <c r="B8" s="5" t="inlineStr">
        <is>
          <t>Europe (EUR)</t>
        </is>
      </c>
    </row>
    <row r="9">
      <c r="A9" s="4" t="inlineStr">
        <is>
          <t>Management</t>
        </is>
      </c>
      <c r="B9" s="5" t="inlineStr">
        <is>
          <t>Self-managed</t>
        </is>
      </c>
    </row>
    <row r="11">
      <c r="A11" s="3" t="inlineStr">
        <is>
          <t>PARAMETERS (from published ranges)</t>
        </is>
      </c>
    </row>
    <row r="12">
      <c r="A12" s="4" t="inlineStr">
        <is>
          <t>CAPEX per court - low</t>
        </is>
      </c>
      <c r="B12" s="6">
        <f>VLOOKUP(B8&amp;"|"&amp;B6,'Reference (published values)'!$A$2:$K$7,4,FALSE)</f>
        <v/>
      </c>
    </row>
    <row r="13">
      <c r="A13" s="4" t="inlineStr">
        <is>
          <t>CAPEX per court - high</t>
        </is>
      </c>
      <c r="B13" s="6">
        <f>VLOOKUP(B8&amp;"|"&amp;B6,'Reference (published values)'!$A$2:$K$7,5,FALSE)</f>
        <v/>
      </c>
    </row>
    <row r="14">
      <c r="A14" s="4" t="inlineStr">
        <is>
          <t>Court rate / hour - low</t>
        </is>
      </c>
      <c r="B14" s="6">
        <f>VLOOKUP(B8&amp;"|"&amp;B6,'Reference (published values)'!$A$2:$K$7,6,FALSE)</f>
        <v/>
      </c>
    </row>
    <row r="15">
      <c r="A15" s="4" t="inlineStr">
        <is>
          <t>Court rate / hour - high</t>
        </is>
      </c>
      <c r="B15" s="6">
        <f>VLOOKUP(B8&amp;"|"&amp;B6,'Reference (published values)'!$A$2:$K$7,7,FALSE)</f>
        <v/>
      </c>
    </row>
    <row r="16">
      <c r="A16" s="4" t="inlineStr">
        <is>
          <t>Operating days per year</t>
        </is>
      </c>
      <c r="B16" s="7">
        <f>VLOOKUP(B8&amp;"|"&amp;B6,'Reference (published values)'!$A$2:$K$7,8,FALSE)</f>
        <v/>
      </c>
    </row>
    <row r="17">
      <c r="A17" s="4" t="inlineStr">
        <is>
          <t>Published revenue / court / year - low</t>
        </is>
      </c>
      <c r="B17" s="6">
        <f>VLOOKUP(B8&amp;"|"&amp;B6,'Reference (published values)'!$A$2:$K$7,9,FALSE)</f>
        <v/>
      </c>
    </row>
    <row r="18">
      <c r="A18" s="4" t="inlineStr">
        <is>
          <t>Published revenue / court / year - high</t>
        </is>
      </c>
      <c r="B18" s="6">
        <f>VLOOKUP(B8&amp;"|"&amp;B6,'Reference (published values)'!$A$2:$K$7,10,FALSE)</f>
        <v/>
      </c>
    </row>
    <row r="19">
      <c r="A19" s="4" t="inlineStr">
        <is>
          <t>Booked hours per day</t>
        </is>
      </c>
      <c r="B19" s="7">
        <f>ROUND(B7/100*12,0)</f>
        <v/>
      </c>
    </row>
    <row r="21">
      <c r="A21" s="3" t="inlineStr">
        <is>
          <t>RESULTS</t>
        </is>
      </c>
    </row>
    <row r="22">
      <c r="C22" s="8" t="inlineStr">
        <is>
          <t>Low</t>
        </is>
      </c>
      <c r="D22" s="8" t="inlineStr">
        <is>
          <t>High</t>
        </is>
      </c>
      <c r="E22" s="8" t="inlineStr">
        <is>
          <t>Mid</t>
        </is>
      </c>
    </row>
    <row r="23">
      <c r="A23" s="9" t="inlineStr">
        <is>
          <t>CAPEX total (turnkey estimate)</t>
        </is>
      </c>
      <c r="B23" s="10">
        <f>VLOOKUP(B8&amp;"|"&amp;B6,'Reference (published values)'!$A$2:$K$7,11,FALSE)</f>
        <v/>
      </c>
      <c r="C23" s="11">
        <f>B12*B5</f>
        <v/>
      </c>
      <c r="D23" s="11">
        <f>B13*B5</f>
        <v/>
      </c>
      <c r="E23" s="12">
        <f>(C23+D23)/2</f>
        <v/>
      </c>
    </row>
    <row r="24">
      <c r="A24" s="9" t="inlineStr">
        <is>
          <t>Revenue / year</t>
        </is>
      </c>
      <c r="B24" s="10">
        <f>VLOOKUP(B8&amp;"|"&amp;B6,'Reference (published values)'!$A$2:$K$7,11,FALSE)</f>
        <v/>
      </c>
      <c r="C24" s="11">
        <f>IF(B17&gt;0,B17*(B7/50)*B5,B19*B14*B16*B5)</f>
        <v/>
      </c>
      <c r="D24" s="11">
        <f>IF(B18&gt;0,B18*(B7/50)*B5,B19*B15*B16*B5)</f>
        <v/>
      </c>
      <c r="E24" s="12">
        <f>(C24+D24)/2</f>
        <v/>
      </c>
    </row>
    <row r="25">
      <c r="A25" s="9" t="inlineStr">
        <is>
          <t>Operating costs / year</t>
        </is>
      </c>
      <c r="B25" s="10">
        <f>VLOOKUP(B8&amp;"|"&amp;B6,'Reference (published values)'!$A$2:$K$7,11,FALSE)</f>
        <v/>
      </c>
      <c r="C25" s="11">
        <f>C24*IF(B9="Staffed club",0.42,0.40)</f>
        <v/>
      </c>
      <c r="D25" s="11">
        <f>D24*IF(B9="Staffed club",0.42,0.40)</f>
        <v/>
      </c>
      <c r="E25" s="12">
        <f>(C25+D25)/2</f>
        <v/>
      </c>
    </row>
    <row r="26">
      <c r="A26" s="9" t="inlineStr">
        <is>
          <t>Net / year</t>
        </is>
      </c>
      <c r="B26" s="10">
        <f>VLOOKUP(B8&amp;"|"&amp;B6,'Reference (published values)'!$A$2:$K$7,11,FALSE)</f>
        <v/>
      </c>
      <c r="C26" s="11">
        <f>C24-C25</f>
        <v/>
      </c>
      <c r="D26" s="11">
        <f>D24-D25</f>
        <v/>
      </c>
      <c r="E26" s="12">
        <f>(C26+D26)/2</f>
        <v/>
      </c>
    </row>
    <row r="27">
      <c r="A27" s="9" t="inlineStr">
        <is>
          <t>Net / month</t>
        </is>
      </c>
      <c r="B27" s="10">
        <f>VLOOKUP(B8&amp;"|"&amp;B6,'Reference (published values)'!$A$2:$K$7,11,FALSE)</f>
        <v/>
      </c>
      <c r="E27" s="12">
        <f>E26/12</f>
        <v/>
      </c>
    </row>
    <row r="28">
      <c r="A28" s="9" t="inlineStr">
        <is>
          <t>Payback (years)</t>
        </is>
      </c>
      <c r="B28" s="10">
        <f>VLOOKUP(B8&amp;"|"&amp;B6,'Reference (published values)'!$A$2:$K$7,11,FALSE)</f>
        <v/>
      </c>
      <c r="C28" s="13">
        <f>IF(D26&gt;0,MAX(2,C23/D26),"n/a")</f>
        <v/>
      </c>
      <c r="D28" s="13">
        <f>IF(C26&gt;0,D23/C26,"n/a")</f>
        <v/>
      </c>
      <c r="E28" s="14">
        <f>IF(E26&gt;0,E23/E26,"n/a")</f>
        <v/>
      </c>
    </row>
    <row r="29">
      <c r="A29" s="9" t="inlineStr">
        <is>
          <t>Annual ROI</t>
        </is>
      </c>
      <c r="B29" s="10">
        <f>VLOOKUP(B8&amp;"|"&amp;B6,'Reference (published values)'!$A$2:$K$7,11,FALSE)</f>
        <v/>
      </c>
      <c r="C29" s="15">
        <f>IF(C23&gt;0,C26/C23,"n/a")</f>
        <v/>
      </c>
      <c r="D29" s="15">
        <f>IF(D23&gt;0,D26/D23,"n/a")</f>
        <v/>
      </c>
      <c r="E29" s="16">
        <f>IF(E23&gt;0,E26/E23,"n/a")</f>
        <v/>
      </c>
    </row>
    <row r="30">
      <c r="A30" s="9" t="inlineStr">
        <is>
          <t>Footprint needed (m2)</t>
        </is>
      </c>
      <c r="B30" s="10">
        <f>VLOOKUP(B8&amp;"|"&amp;B6,'Reference (published values)'!$A$2:$K$7,11,FALSE)</f>
        <v/>
      </c>
      <c r="E30" s="12">
        <f>B5*IF(B6="Indoor",325,IF(B6="Covered",320,300))</f>
        <v/>
      </c>
    </row>
    <row r="32">
      <c r="A32" s="17" t="inlineStr">
        <is>
          <t>Payback is shown as a range: best case = low CAPEX with high revenue, worst case = high CAPEX with low revenue, with a 2-year floor as used on the calculator page.</t>
        </is>
      </c>
    </row>
  </sheetData>
  <dataValidations count="3">
    <dataValidation sqref="B6" showDropDown="0" showInputMessage="0" showErrorMessage="0" allowBlank="0" type="list">
      <formula1>"Outdoor,Indoor,Covered"</formula1>
    </dataValidation>
    <dataValidation sqref="B8" showDropDown="0" showInputMessage="0" showErrorMessage="0" allowBlank="0" type="list">
      <formula1>"Europe (EUR),United States"</formula1>
    </dataValidation>
    <dataValidation sqref="B9" showDropDown="0" showInputMessage="0" showErrorMessage="0" allowBlank="0" type="list">
      <formula1>"Self-managed,Staffed club"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9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</cols>
  <sheetData>
    <row r="1">
      <c r="A1" t="inlineStr">
        <is>
          <t>key</t>
        </is>
      </c>
      <c r="B1" t="inlineStr">
        <is>
          <t>market</t>
        </is>
      </c>
      <c r="C1" t="inlineStr">
        <is>
          <t>type</t>
        </is>
      </c>
      <c r="D1" t="inlineStr">
        <is>
          <t>capex_low</t>
        </is>
      </c>
      <c r="E1" t="inlineStr">
        <is>
          <t>capex_high</t>
        </is>
      </c>
      <c r="F1" t="inlineStr">
        <is>
          <t>rate_low</t>
        </is>
      </c>
      <c r="G1" t="inlineStr">
        <is>
          <t>rate_high</t>
        </is>
      </c>
      <c r="H1" t="inlineStr">
        <is>
          <t>days</t>
        </is>
      </c>
      <c r="I1" t="inlineStr">
        <is>
          <t>rev_low</t>
        </is>
      </c>
      <c r="J1" t="inlineStr">
        <is>
          <t>rev_high</t>
        </is>
      </c>
      <c r="K1" t="inlineStr">
        <is>
          <t>unit</t>
        </is>
      </c>
    </row>
    <row r="2">
      <c r="A2" t="inlineStr">
        <is>
          <t>Europe (EUR)|Outdoor</t>
        </is>
      </c>
      <c r="B2" t="inlineStr">
        <is>
          <t>Europe (EUR)</t>
        </is>
      </c>
      <c r="C2" t="inlineStr">
        <is>
          <t>Outdoor</t>
        </is>
      </c>
      <c r="D2" t="n">
        <v>45000</v>
      </c>
      <c r="E2" t="n">
        <v>70000</v>
      </c>
      <c r="F2" t="n">
        <v>25</v>
      </c>
      <c r="G2" t="n">
        <v>35</v>
      </c>
      <c r="H2" t="n">
        <v>320</v>
      </c>
      <c r="I2" t="n">
        <v>0</v>
      </c>
      <c r="J2" t="n">
        <v>0</v>
      </c>
      <c r="K2" t="inlineStr">
        <is>
          <t>€</t>
        </is>
      </c>
    </row>
    <row r="3">
      <c r="A3" t="inlineStr">
        <is>
          <t>Europe (EUR)|Indoor</t>
        </is>
      </c>
      <c r="B3" t="inlineStr">
        <is>
          <t>Europe (EUR)</t>
        </is>
      </c>
      <c r="C3" t="inlineStr">
        <is>
          <t>Indoor</t>
        </is>
      </c>
      <c r="D3" t="n">
        <v>53100</v>
      </c>
      <c r="E3" t="n">
        <v>82600</v>
      </c>
      <c r="F3" t="n">
        <v>25</v>
      </c>
      <c r="G3" t="n">
        <v>35</v>
      </c>
      <c r="H3" t="n">
        <v>320</v>
      </c>
      <c r="I3" t="n">
        <v>0</v>
      </c>
      <c r="J3" t="n">
        <v>0</v>
      </c>
      <c r="K3" t="inlineStr">
        <is>
          <t>€</t>
        </is>
      </c>
    </row>
    <row r="4">
      <c r="A4" t="inlineStr">
        <is>
          <t>Europe (EUR)|Covered</t>
        </is>
      </c>
      <c r="B4" t="inlineStr">
        <is>
          <t>Europe (EUR)</t>
        </is>
      </c>
      <c r="C4" t="inlineStr">
        <is>
          <t>Covered</t>
        </is>
      </c>
      <c r="D4" t="n">
        <v>51750</v>
      </c>
      <c r="E4" t="n">
        <v>80500</v>
      </c>
      <c r="F4" t="n">
        <v>25</v>
      </c>
      <c r="G4" t="n">
        <v>35</v>
      </c>
      <c r="H4" t="n">
        <v>320</v>
      </c>
      <c r="I4" t="n">
        <v>0</v>
      </c>
      <c r="J4" t="n">
        <v>0</v>
      </c>
      <c r="K4" t="inlineStr">
        <is>
          <t>€</t>
        </is>
      </c>
    </row>
    <row r="5">
      <c r="A5" t="inlineStr">
        <is>
          <t>United States|Outdoor</t>
        </is>
      </c>
      <c r="B5" t="inlineStr">
        <is>
          <t>United States</t>
        </is>
      </c>
      <c r="C5" t="inlineStr">
        <is>
          <t>Outdoor</t>
        </is>
      </c>
      <c r="D5" t="n">
        <v>90000</v>
      </c>
      <c r="E5" t="n">
        <v>160000</v>
      </c>
      <c r="F5" t="n">
        <v>0</v>
      </c>
      <c r="G5" t="n">
        <v>0</v>
      </c>
      <c r="H5" t="n">
        <v>350</v>
      </c>
      <c r="I5" t="n">
        <v>48000</v>
      </c>
      <c r="J5" t="n">
        <v>84000</v>
      </c>
      <c r="K5" t="inlineStr">
        <is>
          <t>$</t>
        </is>
      </c>
    </row>
    <row r="6">
      <c r="A6" t="inlineStr">
        <is>
          <t>United States|Indoor</t>
        </is>
      </c>
      <c r="B6" t="inlineStr">
        <is>
          <t>United States</t>
        </is>
      </c>
      <c r="C6" t="inlineStr">
        <is>
          <t>Indoor</t>
        </is>
      </c>
      <c r="D6" t="n">
        <v>106200</v>
      </c>
      <c r="E6" t="n">
        <v>188800</v>
      </c>
      <c r="F6" t="n">
        <v>0</v>
      </c>
      <c r="G6" t="n">
        <v>0</v>
      </c>
      <c r="H6" t="n">
        <v>350</v>
      </c>
      <c r="I6" t="n">
        <v>48000</v>
      </c>
      <c r="J6" t="n">
        <v>84000</v>
      </c>
      <c r="K6" t="inlineStr">
        <is>
          <t>$</t>
        </is>
      </c>
    </row>
    <row r="7">
      <c r="A7" t="inlineStr">
        <is>
          <t>United States|Covered</t>
        </is>
      </c>
      <c r="B7" t="inlineStr">
        <is>
          <t>United States</t>
        </is>
      </c>
      <c r="C7" t="inlineStr">
        <is>
          <t>Covered</t>
        </is>
      </c>
      <c r="D7" t="n">
        <v>103500</v>
      </c>
      <c r="E7" t="n">
        <v>184000</v>
      </c>
      <c r="F7" t="n">
        <v>0</v>
      </c>
      <c r="G7" t="n">
        <v>0</v>
      </c>
      <c r="H7" t="n">
        <v>350</v>
      </c>
      <c r="I7" t="n">
        <v>48000</v>
      </c>
      <c r="J7" t="n">
        <v>84000</v>
      </c>
      <c r="K7" t="inlineStr">
        <is>
          <t>$</t>
        </is>
      </c>
    </row>
    <row r="9">
      <c r="A9" s="18" t="inlineStr">
        <is>
          <t>Cells with a yellow background are user inputs; everything else is calculated.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9" t="inlineStr">
        <is>
          <t>PeakPadel - Padel Court ROI Model</t>
        </is>
      </c>
    </row>
    <row r="2">
      <c r="A2" s="20" t="inlineStr">
        <is>
          <t>Basis: 12-hour opening day, 40% utilisation (our conservative scenario), local hourly rates, 320 operating days a year, and all-in operating costs of 40% of revenue self-managed / 42% staffed club — including staffing, booking-platform fees, maintenance reserve and rent or finance. Turnkey court package only; land purchase and site-specific civil works are extra. Figures are ranges, not quotations.</t>
        </is>
      </c>
    </row>
    <row r="3">
      <c r="A3" s="21" t="inlineStr"/>
    </row>
    <row r="4">
      <c r="A4" s="20" t="inlineStr">
        <is>
          <t>Payback is shown as a range: best case = low CAPEX with high revenue, worst case = high CAPEX with low revenue, with a 2-year floor as used on the calculator page.</t>
        </is>
      </c>
    </row>
    <row r="5">
      <c r="A5" s="21" t="inlineStr"/>
    </row>
    <row r="6">
      <c r="A6" s="22" t="inlineStr">
        <is>
          <t>Sources / Notes &amp; sources</t>
        </is>
      </c>
    </row>
    <row r="7">
      <c r="A7" s="23" t="inlineStr">
        <is>
          <t>Cost Guide: https://padelcourtmaster.com/en/padel-court-cost-guide.html</t>
        </is>
      </c>
    </row>
    <row r="8">
      <c r="A8" s="23" t="inlineStr">
        <is>
          <t>ROI Guide: https://padelcourtmaster.com/en/padel-court-roi.html</t>
        </is>
      </c>
    </row>
    <row r="9">
      <c r="A9" s="23" t="inlineStr">
        <is>
          <t>Operating Costs: https://padelcourtmaster.com/en/padel-court-operating-costs-guide.html</t>
        </is>
      </c>
    </row>
    <row r="10">
      <c r="A10" s="23" t="inlineStr">
        <is>
          <t>Calculator: https://padelcourtmaster.com/en/calculator.html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2026-09-20T10:27:47Z</dcterms:created>
  <dcterms:modified xsi:type="dcterms:W3CDTF">2026-09-20T10:27:47Z</dcterms:modified>
</cp:coreProperties>
</file>